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25" yWindow="315" windowWidth="13455" windowHeight="9240"/>
  </bookViews>
  <sheets>
    <sheet name="DataEntry" sheetId="1" r:id="rId1"/>
    <sheet name="Calculations" sheetId="3" r:id="rId2"/>
    <sheet name="Lookup" sheetId="2" r:id="rId3"/>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3" l="1"/>
  <c r="E16" i="3"/>
  <c r="F16" i="3" s="1"/>
  <c r="E17" i="3"/>
  <c r="F17" i="3" s="1"/>
  <c r="E31" i="3" l="1"/>
  <c r="F31" i="3" s="1"/>
  <c r="E43" i="1"/>
  <c r="E45" i="1" s="1"/>
  <c r="E12" i="3"/>
  <c r="E13" i="3"/>
  <c r="E5" i="3"/>
  <c r="E21" i="3"/>
  <c r="E7" i="3"/>
  <c r="F7" i="3" s="1"/>
  <c r="E8" i="3"/>
  <c r="F8" i="3" s="1"/>
  <c r="E9" i="3"/>
  <c r="F9" i="3" s="1"/>
  <c r="E10" i="3"/>
  <c r="F10" i="3" s="1"/>
  <c r="E11" i="3"/>
  <c r="E6" i="3"/>
  <c r="A7" i="3"/>
  <c r="A8" i="3"/>
  <c r="A9" i="3"/>
  <c r="A10" i="3"/>
  <c r="A11" i="3"/>
  <c r="A6" i="3"/>
  <c r="E22" i="3" l="1"/>
  <c r="F22" i="3" s="1"/>
  <c r="B43" i="1"/>
  <c r="D5" i="1" s="1"/>
  <c r="A1" i="3"/>
  <c r="E35" i="3"/>
  <c r="F35" i="3" s="1"/>
  <c r="E25" i="3"/>
  <c r="F25" i="3" s="1"/>
  <c r="E24" i="3"/>
  <c r="F24" i="3" s="1"/>
  <c r="E23" i="3"/>
  <c r="F23" i="3" s="1"/>
  <c r="F21" i="3"/>
  <c r="E14" i="3"/>
  <c r="F14" i="3" s="1"/>
  <c r="F43" i="1"/>
  <c r="F45" i="1" s="1"/>
  <c r="F13" i="3"/>
  <c r="F12" i="3"/>
  <c r="F11" i="3"/>
  <c r="F6" i="3"/>
  <c r="E30" i="3"/>
  <c r="F30" i="3" s="1"/>
  <c r="E29" i="3"/>
  <c r="F29" i="3" s="1"/>
  <c r="D43" i="1"/>
  <c r="D45" i="1" s="1"/>
  <c r="C43" i="1"/>
  <c r="C45" i="1" s="1"/>
  <c r="F5" i="3"/>
  <c r="F32" i="3" l="1"/>
  <c r="F26" i="3"/>
  <c r="F18" i="3"/>
</calcChain>
</file>

<file path=xl/comments1.xml><?xml version="1.0" encoding="utf-8"?>
<comments xmlns="http://schemas.openxmlformats.org/spreadsheetml/2006/main">
  <authors>
    <author>tc={E41D947A-1EDD-4FC8-9D18-614F82E30981}</author>
  </authors>
  <commentList>
    <comment ref="A4" author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Enlarge the cell size or use center justification so that the words Cost and Total can be read
</t>
        </r>
      </text>
    </comment>
  </commentList>
</comments>
</file>

<file path=xl/sharedStrings.xml><?xml version="1.0" encoding="utf-8"?>
<sst xmlns="http://schemas.openxmlformats.org/spreadsheetml/2006/main" count="179" uniqueCount="80">
  <si>
    <t>School Name</t>
  </si>
  <si>
    <t>2019-2020 School Year</t>
  </si>
  <si>
    <t>People</t>
  </si>
  <si>
    <t>Number of Students</t>
  </si>
  <si>
    <t>Full Time Faculty</t>
  </si>
  <si>
    <t>Part Time Faculty</t>
  </si>
  <si>
    <t>Full Time Staff</t>
  </si>
  <si>
    <t>Part Time Staff</t>
  </si>
  <si>
    <t>Devices</t>
  </si>
  <si>
    <t>Apple TVs</t>
  </si>
  <si>
    <t>iPads</t>
  </si>
  <si>
    <t>Apple Computers</t>
  </si>
  <si>
    <t>Chromebooks</t>
  </si>
  <si>
    <t>Windows/PC</t>
  </si>
  <si>
    <t>Mobile Device Manager (iPads)</t>
  </si>
  <si>
    <t>No</t>
  </si>
  <si>
    <t>Content Filtering (each device)</t>
  </si>
  <si>
    <t>Yes</t>
  </si>
  <si>
    <t>Classroom (Windows &amp; Chromebooks)</t>
  </si>
  <si>
    <t>Students</t>
  </si>
  <si>
    <t>Keyboarding</t>
  </si>
  <si>
    <t>K</t>
  </si>
  <si>
    <t>Total</t>
  </si>
  <si>
    <t>Product</t>
  </si>
  <si>
    <t>Cost</t>
  </si>
  <si>
    <t>Unit</t>
  </si>
  <si>
    <t>Range</t>
  </si>
  <si>
    <t>Count</t>
  </si>
  <si>
    <t>Dreambox</t>
  </si>
  <si>
    <t>Student</t>
  </si>
  <si>
    <t>K-8</t>
  </si>
  <si>
    <t>Teacher</t>
  </si>
  <si>
    <t>3-8</t>
  </si>
  <si>
    <t>Reading Plus</t>
  </si>
  <si>
    <t>Lexia</t>
  </si>
  <si>
    <t>4-8</t>
  </si>
  <si>
    <t>Learning Tools</t>
  </si>
  <si>
    <t>Microsoft 365 - KW</t>
  </si>
  <si>
    <t>Knowledge Worker</t>
  </si>
  <si>
    <t>All</t>
  </si>
  <si>
    <t>Adobe</t>
  </si>
  <si>
    <t>FTE</t>
  </si>
  <si>
    <t>Content Filter</t>
  </si>
  <si>
    <t>Device</t>
  </si>
  <si>
    <t>MDM</t>
  </si>
  <si>
    <t>Apple Devices</t>
  </si>
  <si>
    <t>Classroom</t>
  </si>
  <si>
    <t>All but iPads</t>
  </si>
  <si>
    <t>Technology Tools</t>
  </si>
  <si>
    <t>MAP - Skills</t>
  </si>
  <si>
    <t>Opt</t>
  </si>
  <si>
    <t>Testing Tools</t>
  </si>
  <si>
    <t>Library</t>
  </si>
  <si>
    <t>YesNo</t>
  </si>
  <si>
    <t>Knowledge Workers</t>
  </si>
  <si>
    <t>Learning A-Z - Raz Plus</t>
  </si>
  <si>
    <t>Learning A-Z - Reading A-Z</t>
  </si>
  <si>
    <t>Learning A-Z - Raz Kids</t>
  </si>
  <si>
    <t>Learning A-Z - Science A-Z</t>
  </si>
  <si>
    <t>Learning A-Z - Writing A-Z</t>
  </si>
  <si>
    <t>Learning A-Z - Vocabulary A-Z</t>
  </si>
  <si>
    <t>MAP  Skills</t>
  </si>
  <si>
    <t>Costs are subject to change.</t>
  </si>
  <si>
    <t>K-3</t>
  </si>
  <si>
    <t>WPP</t>
  </si>
  <si>
    <t>WPP - WrAP Prep Tool</t>
  </si>
  <si>
    <t>TestOut Products</t>
  </si>
  <si>
    <t>Desktop Pro Plus</t>
  </si>
  <si>
    <t>PC Pro</t>
  </si>
  <si>
    <t>Network Pro</t>
  </si>
  <si>
    <t>TestOut Desktop Pro Plus</t>
  </si>
  <si>
    <t>6-12</t>
  </si>
  <si>
    <t>TestOut PC Pro</t>
  </si>
  <si>
    <t>5-12</t>
  </si>
  <si>
    <t>TestOut Network Pro</t>
  </si>
  <si>
    <t>TestOut products are per student.</t>
  </si>
  <si>
    <t>MAP/WrAP Testing</t>
  </si>
  <si>
    <t>Version 1.1</t>
  </si>
  <si>
    <t>MAP/WrAP</t>
  </si>
  <si>
    <t>Your School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</si>
</sst>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Arial Black"/>
      <family val="2"/>
    </font>
    <font>
      <b/>
      <i/>
      <sz val="11"/>
      <color theme="1"/>
      <name val="Calibri"/>
      <family val="2"/>
      <scheme val="minor"/>
    </font>
    <font>
      <sz val="11"/>
      <color theme="1"/>
      <name val="Calibri"/>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6">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0" xfId="0" applyAlignment="1">
      <alignment horizontal="center"/>
    </xf>
    <xf numFmtId="0" fontId="0" fillId="0" borderId="0" xfId="0" applyFill="1"/>
    <xf numFmtId="0" fontId="0" fillId="0" borderId="0" xfId="0" applyAlignment="1">
      <alignment horizontal="center" textRotation="90"/>
    </xf>
    <xf numFmtId="44" fontId="0" fillId="0" borderId="0" xfId="1" applyFont="1"/>
    <xf numFmtId="0" fontId="0" fillId="0" borderId="0" xfId="0" quotePrefix="1"/>
    <xf numFmtId="44" fontId="0" fillId="0" borderId="0" xfId="0" applyNumberFormat="1"/>
    <xf numFmtId="44" fontId="0" fillId="0" borderId="0" xfId="1" applyFont="1" applyAlignment="1">
      <alignment horizontal="right"/>
    </xf>
    <xf numFmtId="0" fontId="0" fillId="0" borderId="0" xfId="0" applyAlignment="1">
      <alignment horizontal="right"/>
    </xf>
    <xf numFmtId="44" fontId="0" fillId="0" borderId="0" xfId="0" applyNumberFormat="1" applyAlignment="1">
      <alignment horizontal="right"/>
    </xf>
    <xf numFmtId="0" fontId="0" fillId="0" borderId="15" xfId="0" applyBorder="1" applyAlignment="1">
      <alignment horizontal="center"/>
    </xf>
    <xf numFmtId="0" fontId="0" fillId="3" borderId="5"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 xfId="0" applyBorder="1" applyAlignment="1">
      <alignment horizontal="center" textRotation="90"/>
    </xf>
    <xf numFmtId="0" fontId="0" fillId="0" borderId="3" xfId="0" applyBorder="1" applyAlignment="1">
      <alignment horizontal="center" textRotation="90"/>
    </xf>
    <xf numFmtId="0" fontId="0" fillId="0" borderId="16" xfId="0" applyBorder="1" applyAlignment="1">
      <alignment horizontal="center" textRotation="90"/>
    </xf>
    <xf numFmtId="0" fontId="2" fillId="0" borderId="10" xfId="0" applyFont="1" applyBorder="1" applyAlignment="1">
      <alignment horizontal="left"/>
    </xf>
    <xf numFmtId="0" fontId="0" fillId="3" borderId="0" xfId="0" applyFill="1" applyBorder="1" applyProtection="1">
      <protection locked="0"/>
    </xf>
    <xf numFmtId="0" fontId="0" fillId="0" borderId="0" xfId="0" applyBorder="1" applyAlignment="1" applyProtection="1">
      <alignment horizontal="center"/>
    </xf>
    <xf numFmtId="0" fontId="0" fillId="0" borderId="17" xfId="0" applyBorder="1" applyAlignment="1" applyProtection="1">
      <alignment horizontal="center"/>
    </xf>
    <xf numFmtId="0" fontId="0" fillId="0" borderId="0" xfId="0" applyBorder="1" applyAlignment="1" applyProtection="1">
      <alignment horizontal="center"/>
      <protection locked="0"/>
    </xf>
    <xf numFmtId="0" fontId="4" fillId="0" borderId="0" xfId="0" applyFont="1" applyBorder="1" applyAlignment="1" applyProtection="1">
      <alignment horizontal="center"/>
    </xf>
    <xf numFmtId="0" fontId="4" fillId="0" borderId="17" xfId="0" applyFont="1" applyBorder="1" applyAlignment="1" applyProtection="1">
      <alignment horizontal="center"/>
    </xf>
    <xf numFmtId="0" fontId="2" fillId="0" borderId="10" xfId="0" applyFont="1" applyBorder="1"/>
    <xf numFmtId="0" fontId="2" fillId="0" borderId="0" xfId="0" applyFont="1" applyBorder="1"/>
    <xf numFmtId="0" fontId="2" fillId="0" borderId="0" xfId="0" applyFont="1" applyBorder="1" applyAlignment="1">
      <alignment horizontal="center"/>
    </xf>
    <xf numFmtId="0" fontId="2" fillId="0" borderId="17" xfId="0" applyFont="1" applyBorder="1" applyAlignment="1">
      <alignment horizontal="center"/>
    </xf>
    <xf numFmtId="44" fontId="2" fillId="0" borderId="0" xfId="1" applyFont="1" applyBorder="1" applyAlignment="1">
      <alignment horizontal="center"/>
    </xf>
    <xf numFmtId="44" fontId="2" fillId="0" borderId="0" xfId="1" applyFont="1" applyBorder="1"/>
    <xf numFmtId="0" fontId="2" fillId="0" borderId="7" xfId="0" applyFont="1" applyBorder="1"/>
    <xf numFmtId="44" fontId="2" fillId="0" borderId="7" xfId="1" applyFont="1" applyBorder="1" applyAlignment="1">
      <alignment horizontal="center"/>
    </xf>
    <xf numFmtId="44" fontId="2" fillId="0" borderId="18" xfId="1" applyFont="1" applyBorder="1" applyAlignment="1">
      <alignment horizontal="center"/>
    </xf>
    <xf numFmtId="0" fontId="0" fillId="0" borderId="0" xfId="0" applyFill="1" applyBorder="1" applyAlignment="1" applyProtection="1">
      <protection locked="0"/>
    </xf>
    <xf numFmtId="0" fontId="0" fillId="0" borderId="10" xfId="0" applyBorder="1"/>
    <xf numFmtId="0" fontId="0" fillId="0" borderId="6" xfId="0" applyBorder="1"/>
    <xf numFmtId="0" fontId="0" fillId="0" borderId="3" xfId="0" applyBorder="1" applyAlignment="1">
      <alignment horizontal="center" textRotation="90" wrapText="1"/>
    </xf>
    <xf numFmtId="0" fontId="0" fillId="0" borderId="0" xfId="0" applyAlignment="1">
      <alignment horizontal="center"/>
    </xf>
    <xf numFmtId="0" fontId="0" fillId="0" borderId="0" xfId="0" applyBorder="1" applyAlignment="1"/>
    <xf numFmtId="0" fontId="0" fillId="0" borderId="0" xfId="0" applyAlignment="1">
      <alignment horizontal="center"/>
    </xf>
    <xf numFmtId="44" fontId="5" fillId="0" borderId="0" xfId="1" applyFont="1"/>
    <xf numFmtId="0" fontId="0" fillId="3" borderId="19" xfId="0" applyFill="1" applyBorder="1" applyAlignment="1" applyProtection="1">
      <alignment horizontal="center"/>
      <protection locked="0"/>
    </xf>
    <xf numFmtId="44" fontId="0" fillId="0" borderId="0" xfId="0" applyNumberFormat="1" applyFont="1"/>
    <xf numFmtId="0" fontId="0" fillId="3" borderId="11" xfId="0" applyFill="1" applyBorder="1" applyProtection="1">
      <protection locked="0"/>
    </xf>
    <xf numFmtId="16" fontId="0" fillId="0" borderId="0" xfId="0" quotePrefix="1" applyNumberFormat="1"/>
    <xf numFmtId="44" fontId="2" fillId="0" borderId="17" xfId="1" applyFont="1" applyBorder="1"/>
    <xf numFmtId="0" fontId="0" fillId="0" borderId="23" xfId="0" applyBorder="1"/>
    <xf numFmtId="0" fontId="0" fillId="0" borderId="20" xfId="0" applyBorder="1"/>
    <xf numFmtId="0" fontId="0" fillId="0" borderId="24" xfId="0" applyBorder="1"/>
    <xf numFmtId="0" fontId="0" fillId="0" borderId="25" xfId="0" applyBorder="1"/>
    <xf numFmtId="0" fontId="0" fillId="0" borderId="2" xfId="0" applyBorder="1" applyAlignment="1"/>
    <xf numFmtId="0" fontId="0" fillId="0" borderId="3" xfId="0" applyBorder="1" applyAlignment="1"/>
    <xf numFmtId="0" fontId="0" fillId="0" borderId="10" xfId="0" applyBorder="1" applyAlignment="1"/>
    <xf numFmtId="0" fontId="0" fillId="0" borderId="0" xfId="0" applyBorder="1" applyAlignment="1"/>
    <xf numFmtId="0" fontId="0" fillId="0" borderId="6" xfId="0" applyBorder="1" applyAlignment="1"/>
    <xf numFmtId="0" fontId="0" fillId="0" borderId="7" xfId="0" applyBorder="1" applyAlignment="1"/>
    <xf numFmtId="0" fontId="0" fillId="2" borderId="2" xfId="0" applyFill="1" applyBorder="1" applyAlignment="1"/>
    <xf numFmtId="0" fontId="0" fillId="2" borderId="3" xfId="0" applyFill="1" applyBorder="1" applyAlignment="1"/>
    <xf numFmtId="0" fontId="0" fillId="2" borderId="0" xfId="0" applyFill="1" applyBorder="1" applyAlignment="1"/>
    <xf numFmtId="0" fontId="0" fillId="2" borderId="10" xfId="0" applyFill="1" applyBorder="1" applyAlignment="1"/>
    <xf numFmtId="0" fontId="0" fillId="2" borderId="1" xfId="0" applyFill="1" applyBorder="1" applyAlignment="1"/>
    <xf numFmtId="0" fontId="0" fillId="2" borderId="6" xfId="0" applyFill="1" applyBorder="1" applyAlignment="1"/>
    <xf numFmtId="0" fontId="0" fillId="2" borderId="7" xfId="0" applyFill="1" applyBorder="1" applyAlignment="1"/>
    <xf numFmtId="0" fontId="0" fillId="2" borderId="8" xfId="0" applyFill="1" applyBorder="1" applyAlignment="1"/>
    <xf numFmtId="0" fontId="0" fillId="2" borderId="4" xfId="0" applyFill="1" applyBorder="1" applyAlignment="1"/>
    <xf numFmtId="0" fontId="0" fillId="2" borderId="12" xfId="0" applyFill="1" applyBorder="1" applyAlignment="1"/>
    <xf numFmtId="0" fontId="0" fillId="2" borderId="13" xfId="0" applyFill="1" applyBorder="1" applyAlignment="1"/>
    <xf numFmtId="0" fontId="0" fillId="2" borderId="14" xfId="0" applyFill="1" applyBorder="1" applyAlignment="1"/>
    <xf numFmtId="0" fontId="0" fillId="3" borderId="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0" borderId="7" xfId="0" applyBorder="1" applyAlignment="1">
      <alignment horizontal="center"/>
    </xf>
    <xf numFmtId="0" fontId="0" fillId="0" borderId="18" xfId="0"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center"/>
    </xf>
    <xf numFmtId="0" fontId="0" fillId="0" borderId="0" xfId="0" applyAlignment="1">
      <alignment horizontal="center"/>
    </xf>
  </cellXfs>
  <cellStyles count="2">
    <cellStyle name="Currency" xfId="1" builtinId="4"/>
    <cellStyle name="Normal" xfId="0" builtinId="0"/>
  </cellStyles>
  <dxfs count="20">
    <dxf>
      <numFmt numFmtId="34" formatCode="_(&quot;$&quot;* #,##0.00_);_(&quot;$&quot;* \(#,##0.00\);_(&quot;$&quot;* &quot;-&quot;??_);_(@_)"/>
    </dxf>
    <dxf>
      <font>
        <b val="0"/>
        <i val="0"/>
        <strike val="0"/>
        <condense val="0"/>
        <extend val="0"/>
        <outline val="0"/>
        <shadow val="0"/>
        <u val="none"/>
        <vertAlign val="baseline"/>
        <sz val="11"/>
        <color theme="1"/>
        <name val="Calibri"/>
        <scheme val="minor"/>
      </font>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1"/>
        <color theme="1"/>
        <name val="Calibri"/>
        <scheme val="minor"/>
      </font>
    </dxf>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1"/>
        <color theme="1"/>
        <name val="Calibri"/>
        <scheme val="minor"/>
      </font>
      <numFmt numFmtId="34" formatCode="_(&quot;$&quot;* #,##0.00_);_(&quot;$&quot;* \(#,##0.00\);_(&quot;$&quot;* &quot;-&quot;??_);_(@_)"/>
    </dxf>
    <dxf>
      <font>
        <b val="0"/>
        <i val="0"/>
        <strike val="0"/>
        <condense val="0"/>
        <extend val="0"/>
        <outline val="0"/>
        <shadow val="0"/>
        <u val="none"/>
        <vertAlign val="baseline"/>
        <sz val="11"/>
        <color theme="1"/>
        <name val="Calibri"/>
        <scheme val="minor"/>
      </font>
    </dxf>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34" formatCode="_(&quot;$&quot;* #,##0.00_);_(&quot;$&quot;* \(#,##0.00\);_(&quot;$&quot;* &quot;-&quot;??_);_(@_)"/>
    </dxf>
    <dxf>
      <font>
        <b val="0"/>
        <i val="0"/>
        <strike val="0"/>
        <condense val="0"/>
        <extend val="0"/>
        <outline val="0"/>
        <shadow val="0"/>
        <u val="none"/>
        <vertAlign val="baseline"/>
        <sz val="11"/>
        <color theme="1"/>
        <name val="Calibri"/>
        <scheme val="minor"/>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95250</xdr:colOff>
      <xdr:row>3</xdr:row>
      <xdr:rowOff>9525</xdr:rowOff>
    </xdr:from>
    <xdr:to>
      <xdr:col>8</xdr:col>
      <xdr:colOff>0</xdr:colOff>
      <xdr:row>18</xdr:row>
      <xdr:rowOff>28575</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657475" y="457200"/>
          <a:ext cx="2533650" cy="280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Step</a:t>
          </a:r>
          <a:r>
            <a:rPr lang="en-US" sz="1100" baseline="0"/>
            <a:t> 1: Enter the data in the yellow cells with your projected numbers for next school year.</a:t>
          </a:r>
        </a:p>
        <a:p>
          <a:endParaRPr lang="en-US" sz="1100" baseline="0"/>
        </a:p>
        <a:p>
          <a:r>
            <a:rPr lang="en-US" sz="1100" baseline="0"/>
            <a:t>Step 2: Select the Yes/No option for testing and keyboarding. Note that Yes/No items that are </a:t>
          </a:r>
          <a:r>
            <a:rPr lang="en-US" sz="1100" b="1" i="1" baseline="0"/>
            <a:t>Bold/Italic</a:t>
          </a:r>
          <a:r>
            <a:rPr lang="en-US" sz="1100" baseline="0"/>
            <a:t> are required and not editable.</a:t>
          </a:r>
        </a:p>
        <a:p>
          <a:endParaRPr lang="en-US" sz="1100"/>
        </a:p>
        <a:p>
          <a:r>
            <a:rPr lang="en-US" sz="1100"/>
            <a:t>Step</a:t>
          </a:r>
          <a:r>
            <a:rPr lang="en-US" sz="1100" baseline="0"/>
            <a:t> 3. Print both the </a:t>
          </a:r>
          <a:r>
            <a:rPr lang="en-US" sz="1100" b="1" baseline="0"/>
            <a:t>DataEntry</a:t>
          </a:r>
          <a:r>
            <a:rPr lang="en-US" sz="1100" baseline="0"/>
            <a:t> and </a:t>
          </a:r>
          <a:r>
            <a:rPr lang="en-US" sz="1100" b="1" baseline="0"/>
            <a:t>Calculations</a:t>
          </a:r>
          <a:r>
            <a:rPr lang="en-US" sz="1100" baseline="0"/>
            <a:t> sheets and submit with your propose budget.</a:t>
          </a:r>
        </a:p>
        <a:p>
          <a:endParaRPr lang="en-US" sz="1100" baseline="0"/>
        </a:p>
        <a:p>
          <a:r>
            <a:rPr lang="en-US" sz="1100" baseline="0"/>
            <a:t>You will be billed for any additional students in the fall as reflected on your opening report.</a:t>
          </a:r>
        </a:p>
      </xdr:txBody>
    </xdr:sp>
    <xdr:clientData/>
  </xdr:twoCellAnchor>
</xdr:wsDr>
</file>

<file path=xl/persons/person.xml><?xml version="1.0" encoding="utf-8"?>
<personList xmlns="http://schemas.microsoft.com/office/spreadsheetml/2018/threadedcomments" xmlns:x="http://schemas.openxmlformats.org/spreadsheetml/2006/main">
  <person displayName="Betty Jean Mader" id="{96775D07-5751-4182-A911-60D934B174C8}" userId="S::bettyjean.mader@flcoe.org::e6baaa97-25a8-45bd-9600-d8d41f7fbbb9" providerId="AD"/>
</personList>
</file>

<file path=xl/tables/table1.xml><?xml version="1.0" encoding="utf-8"?>
<table xmlns="http://schemas.openxmlformats.org/spreadsheetml/2006/main" id="2" name="Table2" displayName="Table2" ref="A4:F18" totalsRowCount="1">
  <autoFilter ref="A4:F17"/>
  <tableColumns count="6">
    <tableColumn id="1" name="Product" totalsRowLabel="Learning Tools"/>
    <tableColumn id="2" name="Cost" dataDxfId="13" totalsRowDxfId="1" dataCellStyle="Currency"/>
    <tableColumn id="3" name="Unit"/>
    <tableColumn id="4" name="Range"/>
    <tableColumn id="5" name="Count"/>
    <tableColumn id="6" name="Total" totalsRowFunction="sum" dataDxfId="12" totalsRowDxfId="0">
      <calculatedColumnFormula>B5*E5</calculatedColumnFormula>
    </tableColumn>
  </tableColumns>
  <tableStyleInfo name="TableStyleDark9" showFirstColumn="0" showLastColumn="0" showRowStripes="1" showColumnStripes="0"/>
</table>
</file>

<file path=xl/tables/table2.xml><?xml version="1.0" encoding="utf-8"?>
<table xmlns="http://schemas.openxmlformats.org/spreadsheetml/2006/main" id="3" name="Table3" displayName="Table3" ref="A20:F26" totalsRowCount="1">
  <autoFilter ref="A20:F25"/>
  <tableColumns count="6">
    <tableColumn id="1" name="Product" totalsRowLabel="Technology Tools"/>
    <tableColumn id="2" name="Cost" dataDxfId="11" totalsRowDxfId="10" dataCellStyle="Currency"/>
    <tableColumn id="3" name="Unit"/>
    <tableColumn id="4" name="Range"/>
    <tableColumn id="5" name="Count"/>
    <tableColumn id="6" name="Total" totalsRowFunction="sum" dataDxfId="9" totalsRowDxfId="8">
      <calculatedColumnFormula>B21*E21</calculatedColumnFormula>
    </tableColumn>
  </tableColumns>
  <tableStyleInfo name="TableStyleDark9" showFirstColumn="0" showLastColumn="0" showRowStripes="1" showColumnStripes="0"/>
</table>
</file>

<file path=xl/tables/table3.xml><?xml version="1.0" encoding="utf-8"?>
<table xmlns="http://schemas.openxmlformats.org/spreadsheetml/2006/main" id="4" name="Table4" displayName="Table4" ref="A28:F32" totalsRowCount="1">
  <autoFilter ref="A28:F31"/>
  <tableColumns count="6">
    <tableColumn id="1" name="Product" totalsRowLabel="Testing Tools"/>
    <tableColumn id="2" name="Cost" dataDxfId="7" totalsRowDxfId="6" dataCellStyle="Currency"/>
    <tableColumn id="3" name="Unit"/>
    <tableColumn id="4" name="Range"/>
    <tableColumn id="5" name="Count"/>
    <tableColumn id="6" name="Total" totalsRowFunction="sum" dataDxfId="5" totalsRowDxfId="4">
      <calculatedColumnFormula>B29*E29</calculatedColumnFormula>
    </tableColumn>
  </tableColumns>
  <tableStyleInfo name="TableStyleDark9" showFirstColumn="0" showLastColumn="0" showRowStripes="1" showColumnStripes="0"/>
</table>
</file>

<file path=xl/tables/table4.xml><?xml version="1.0" encoding="utf-8"?>
<table xmlns="http://schemas.openxmlformats.org/spreadsheetml/2006/main" id="5" name="Table5" displayName="Table5" ref="A34:F35" totalsRowShown="0">
  <autoFilter ref="A34:F35"/>
  <tableColumns count="6">
    <tableColumn id="1" name="Product"/>
    <tableColumn id="2" name="Cost" dataDxfId="3" dataCellStyle="Currency"/>
    <tableColumn id="3" name="Unit"/>
    <tableColumn id="4" name="Range"/>
    <tableColumn id="5" name="Count">
      <calculatedColumnFormula>SUM(DataEntry!B30:B42)</calculatedColumnFormula>
    </tableColumn>
    <tableColumn id="6" name="Total" dataDxfId="2">
      <calculatedColumnFormula>B35*E35</calculatedColumnFormula>
    </tableColumn>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19-01-10T16:20:19.05" personId="{96775D07-5751-4182-A911-60D934B174C8}" id="{9C967511-054A-4294-9F52-D88CDB956602}">
    <text xml:space="preserve">Visually it would help if you put lines around this row.  Help set the totals apart so the $ amounts make more sense.
</text>
  </threadedComment>
  <threadedComment ref="D1" dT="2019-01-10T16:21:24.59" personId="{96775D07-5751-4182-A911-60D934B174C8}" id="{F8B711B7-8D22-4AC5-A81B-1DBA8E615D56}" parentId="{9C967511-054A-4294-9F52-D88CDB956602}">
    <text xml:space="preserve">A dropdown menu might be good. Some schools go by multiple names or abrievate to something we have to guess at.
</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19-01-10T16:22:36.84" personId="{96775D07-5751-4182-A911-60D934B174C8}" id="{E41D947A-1EDD-4FC8-9D18-614F82E30981}">
    <text xml:space="preserve">Enlarge the cell size or use center justification so that the words Cost and Total can be read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table" Target="../tables/table1.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499984740745262"/>
  </sheetPr>
  <dimension ref="A1:I46"/>
  <sheetViews>
    <sheetView tabSelected="1" zoomScale="108" workbookViewId="0">
      <selection activeCell="C1" sqref="C1:H1"/>
    </sheetView>
  </sheetViews>
  <sheetFormatPr defaultRowHeight="15" x14ac:dyDescent="0.25"/>
  <cols>
    <col min="1" max="1" width="11.5703125" customWidth="1"/>
    <col min="2" max="2" width="7.140625" customWidth="1"/>
    <col min="3" max="3" width="9.85546875" style="1" customWidth="1"/>
    <col min="4" max="15" width="9.85546875" customWidth="1"/>
  </cols>
  <sheetData>
    <row r="1" spans="1:9" ht="14.25" x14ac:dyDescent="0.45">
      <c r="A1" s="59" t="s">
        <v>0</v>
      </c>
      <c r="B1" s="60"/>
      <c r="C1" s="71" t="s">
        <v>79</v>
      </c>
      <c r="D1" s="71"/>
      <c r="E1" s="71"/>
      <c r="F1" s="71"/>
      <c r="G1" s="71"/>
      <c r="H1" s="72"/>
      <c r="I1" s="36"/>
    </row>
    <row r="2" spans="1:9" ht="14.65" thickBot="1" x14ac:dyDescent="0.5">
      <c r="A2" s="57"/>
      <c r="B2" s="58"/>
      <c r="C2" s="73" t="s">
        <v>1</v>
      </c>
      <c r="D2" s="73"/>
      <c r="E2" s="73"/>
      <c r="F2" s="73"/>
      <c r="G2" s="73"/>
      <c r="H2" s="74"/>
      <c r="I2" s="41"/>
    </row>
    <row r="3" spans="1:9" ht="5.0999999999999996" customHeight="1" x14ac:dyDescent="0.45">
      <c r="A3" s="2"/>
      <c r="B3" s="2"/>
      <c r="C3" s="40"/>
      <c r="D3" s="40"/>
      <c r="E3" s="40"/>
      <c r="F3" s="40"/>
      <c r="G3" s="42"/>
      <c r="H3" s="40"/>
      <c r="I3" s="40"/>
    </row>
    <row r="4" spans="1:9" ht="14.65" thickBot="1" x14ac:dyDescent="0.5">
      <c r="A4" s="61" t="s">
        <v>2</v>
      </c>
      <c r="B4" s="61"/>
      <c r="C4" s="61"/>
      <c r="D4" s="61"/>
      <c r="E4" s="40"/>
      <c r="F4" s="40"/>
      <c r="G4" s="42"/>
      <c r="H4" s="40"/>
      <c r="I4" s="40"/>
    </row>
    <row r="5" spans="1:9" ht="14.65" thickBot="1" x14ac:dyDescent="0.5">
      <c r="A5" s="68" t="s">
        <v>3</v>
      </c>
      <c r="B5" s="69"/>
      <c r="C5" s="70"/>
      <c r="D5" s="10">
        <f>B43</f>
        <v>38</v>
      </c>
    </row>
    <row r="6" spans="1:9" ht="14.65" thickBot="1" x14ac:dyDescent="0.5">
      <c r="A6" s="64" t="s">
        <v>54</v>
      </c>
      <c r="B6" s="65"/>
      <c r="C6" s="66"/>
      <c r="D6" s="13">
        <v>9</v>
      </c>
    </row>
    <row r="7" spans="1:9" ht="14.25" x14ac:dyDescent="0.45">
      <c r="A7" s="59" t="s">
        <v>4</v>
      </c>
      <c r="B7" s="60"/>
      <c r="C7" s="67"/>
      <c r="D7" s="11">
        <v>5</v>
      </c>
    </row>
    <row r="8" spans="1:9" ht="14.25" x14ac:dyDescent="0.45">
      <c r="A8" s="62" t="s">
        <v>5</v>
      </c>
      <c r="B8" s="61"/>
      <c r="C8" s="63"/>
      <c r="D8" s="12">
        <v>1</v>
      </c>
    </row>
    <row r="9" spans="1:9" ht="14.25" x14ac:dyDescent="0.45">
      <c r="A9" s="62" t="s">
        <v>6</v>
      </c>
      <c r="B9" s="61"/>
      <c r="C9" s="63"/>
      <c r="D9" s="12">
        <v>1</v>
      </c>
    </row>
    <row r="10" spans="1:9" ht="14.65" thickBot="1" x14ac:dyDescent="0.5">
      <c r="A10" s="62" t="s">
        <v>7</v>
      </c>
      <c r="B10" s="61"/>
      <c r="C10" s="63"/>
      <c r="D10" s="44">
        <v>2</v>
      </c>
    </row>
    <row r="11" spans="1:9" ht="14.25" x14ac:dyDescent="0.45">
      <c r="A11" s="59" t="s">
        <v>55</v>
      </c>
      <c r="B11" s="60"/>
      <c r="C11" s="60"/>
      <c r="D11" s="11">
        <v>1</v>
      </c>
    </row>
    <row r="12" spans="1:9" ht="14.25" x14ac:dyDescent="0.45">
      <c r="A12" s="62" t="s">
        <v>56</v>
      </c>
      <c r="B12" s="61"/>
      <c r="C12" s="61"/>
      <c r="D12" s="12">
        <v>1</v>
      </c>
    </row>
    <row r="13" spans="1:9" ht="14.25" x14ac:dyDescent="0.45">
      <c r="A13" s="62" t="s">
        <v>57</v>
      </c>
      <c r="B13" s="61"/>
      <c r="C13" s="61"/>
      <c r="D13" s="12">
        <v>1</v>
      </c>
    </row>
    <row r="14" spans="1:9" ht="14.25" x14ac:dyDescent="0.45">
      <c r="A14" s="62" t="s">
        <v>58</v>
      </c>
      <c r="B14" s="61"/>
      <c r="C14" s="61"/>
      <c r="D14" s="12">
        <v>1</v>
      </c>
    </row>
    <row r="15" spans="1:9" ht="14.25" x14ac:dyDescent="0.45">
      <c r="A15" s="62" t="s">
        <v>59</v>
      </c>
      <c r="B15" s="61"/>
      <c r="C15" s="61"/>
      <c r="D15" s="12">
        <v>1</v>
      </c>
    </row>
    <row r="16" spans="1:9" ht="14.65" thickBot="1" x14ac:dyDescent="0.5">
      <c r="A16" s="64" t="s">
        <v>60</v>
      </c>
      <c r="B16" s="65"/>
      <c r="C16" s="65"/>
      <c r="D16" s="13">
        <v>1</v>
      </c>
    </row>
    <row r="17" spans="1:8" ht="5.0999999999999996" customHeight="1" x14ac:dyDescent="0.45">
      <c r="C17" s="40"/>
    </row>
    <row r="18" spans="1:8" ht="14.65" thickBot="1" x14ac:dyDescent="0.5">
      <c r="A18" s="61" t="s">
        <v>8</v>
      </c>
      <c r="B18" s="61"/>
      <c r="C18" s="61"/>
      <c r="D18" s="61"/>
    </row>
    <row r="19" spans="1:8" ht="14.65" thickBot="1" x14ac:dyDescent="0.5">
      <c r="A19" s="59" t="s">
        <v>9</v>
      </c>
      <c r="B19" s="60"/>
      <c r="C19" s="67"/>
      <c r="D19" s="11">
        <v>3</v>
      </c>
    </row>
    <row r="20" spans="1:8" ht="14.25" x14ac:dyDescent="0.45">
      <c r="A20" s="62" t="s">
        <v>10</v>
      </c>
      <c r="B20" s="61"/>
      <c r="C20" s="63"/>
      <c r="D20" s="12">
        <v>10</v>
      </c>
      <c r="F20" s="75" t="s">
        <v>66</v>
      </c>
      <c r="G20" s="76"/>
      <c r="H20" s="77"/>
    </row>
    <row r="21" spans="1:8" ht="14.25" x14ac:dyDescent="0.45">
      <c r="A21" s="62" t="s">
        <v>11</v>
      </c>
      <c r="B21" s="61"/>
      <c r="C21" s="63"/>
      <c r="D21" s="12">
        <v>0</v>
      </c>
      <c r="F21" s="49" t="s">
        <v>67</v>
      </c>
      <c r="G21" s="50"/>
      <c r="H21" s="46"/>
    </row>
    <row r="22" spans="1:8" ht="14.25" x14ac:dyDescent="0.45">
      <c r="A22" s="62" t="s">
        <v>12</v>
      </c>
      <c r="B22" s="61"/>
      <c r="C22" s="63"/>
      <c r="D22" s="12">
        <v>0</v>
      </c>
      <c r="F22" s="49" t="s">
        <v>68</v>
      </c>
      <c r="G22" s="50"/>
      <c r="H22" s="46"/>
    </row>
    <row r="23" spans="1:8" ht="14.65" thickBot="1" x14ac:dyDescent="0.5">
      <c r="A23" s="64" t="s">
        <v>13</v>
      </c>
      <c r="B23" s="65"/>
      <c r="C23" s="66"/>
      <c r="D23" s="13">
        <v>30</v>
      </c>
      <c r="F23" s="51" t="s">
        <v>69</v>
      </c>
      <c r="G23" s="52"/>
      <c r="H23" s="46"/>
    </row>
    <row r="24" spans="1:8" ht="5.0999999999999996" customHeight="1" thickBot="1" x14ac:dyDescent="0.5">
      <c r="C24"/>
    </row>
    <row r="25" spans="1:8" ht="14.25" x14ac:dyDescent="0.45">
      <c r="A25" s="53" t="s">
        <v>14</v>
      </c>
      <c r="B25" s="54"/>
      <c r="C25" s="54"/>
      <c r="D25" s="14" t="s">
        <v>15</v>
      </c>
      <c r="F25" t="s">
        <v>75</v>
      </c>
    </row>
    <row r="26" spans="1:8" ht="14.25" x14ac:dyDescent="0.45">
      <c r="A26" s="55" t="s">
        <v>16</v>
      </c>
      <c r="B26" s="56"/>
      <c r="C26" s="56"/>
      <c r="D26" s="15" t="s">
        <v>17</v>
      </c>
    </row>
    <row r="27" spans="1:8" ht="14.65" thickBot="1" x14ac:dyDescent="0.5">
      <c r="A27" s="57" t="s">
        <v>18</v>
      </c>
      <c r="B27" s="58"/>
      <c r="C27" s="58"/>
      <c r="D27" s="16" t="s">
        <v>15</v>
      </c>
    </row>
    <row r="28" spans="1:8" ht="5.0999999999999996" customHeight="1" thickBot="1" x14ac:dyDescent="0.5">
      <c r="C28"/>
    </row>
    <row r="29" spans="1:8" s="3" customFormat="1" ht="62.25" customHeight="1" x14ac:dyDescent="0.25">
      <c r="A29" s="17"/>
      <c r="B29" s="18" t="s">
        <v>19</v>
      </c>
      <c r="C29" s="39" t="s">
        <v>76</v>
      </c>
      <c r="D29" s="39" t="s">
        <v>61</v>
      </c>
      <c r="E29" s="18" t="s">
        <v>64</v>
      </c>
      <c r="F29" s="19" t="s">
        <v>20</v>
      </c>
    </row>
    <row r="30" spans="1:8" x14ac:dyDescent="0.25">
      <c r="A30" s="20" t="s">
        <v>21</v>
      </c>
      <c r="B30" s="21">
        <v>2</v>
      </c>
      <c r="C30" s="24" t="s">
        <v>15</v>
      </c>
      <c r="D30" s="24" t="s">
        <v>15</v>
      </c>
      <c r="E30" s="22" t="s">
        <v>15</v>
      </c>
      <c r="F30" s="23" t="s">
        <v>15</v>
      </c>
    </row>
    <row r="31" spans="1:8" x14ac:dyDescent="0.25">
      <c r="A31" s="20">
        <v>1</v>
      </c>
      <c r="B31" s="21">
        <v>3</v>
      </c>
      <c r="C31" s="24" t="s">
        <v>15</v>
      </c>
      <c r="D31" s="24" t="s">
        <v>15</v>
      </c>
      <c r="E31" s="22" t="s">
        <v>15</v>
      </c>
      <c r="F31" s="23" t="s">
        <v>15</v>
      </c>
    </row>
    <row r="32" spans="1:8" x14ac:dyDescent="0.25">
      <c r="A32" s="20">
        <v>2</v>
      </c>
      <c r="B32" s="21">
        <v>3</v>
      </c>
      <c r="C32" s="24" t="s">
        <v>15</v>
      </c>
      <c r="D32" s="24" t="s">
        <v>15</v>
      </c>
      <c r="E32" s="22" t="s">
        <v>15</v>
      </c>
      <c r="F32" s="23" t="s">
        <v>15</v>
      </c>
    </row>
    <row r="33" spans="1:6" x14ac:dyDescent="0.25">
      <c r="A33" s="20">
        <v>3</v>
      </c>
      <c r="B33" s="21">
        <v>3</v>
      </c>
      <c r="C33" s="25" t="s">
        <v>17</v>
      </c>
      <c r="D33" s="24" t="s">
        <v>15</v>
      </c>
      <c r="E33" s="24" t="s">
        <v>15</v>
      </c>
      <c r="F33" s="15" t="s">
        <v>15</v>
      </c>
    </row>
    <row r="34" spans="1:6" x14ac:dyDescent="0.25">
      <c r="A34" s="20">
        <v>4</v>
      </c>
      <c r="B34" s="21">
        <v>3</v>
      </c>
      <c r="C34" s="25" t="s">
        <v>17</v>
      </c>
      <c r="D34" s="24" t="s">
        <v>15</v>
      </c>
      <c r="E34" s="24" t="s">
        <v>15</v>
      </c>
      <c r="F34" s="26" t="s">
        <v>17</v>
      </c>
    </row>
    <row r="35" spans="1:6" x14ac:dyDescent="0.25">
      <c r="A35" s="20">
        <v>5</v>
      </c>
      <c r="B35" s="21">
        <v>3</v>
      </c>
      <c r="C35" s="25" t="s">
        <v>17</v>
      </c>
      <c r="D35" s="24" t="s">
        <v>15</v>
      </c>
      <c r="E35" s="24" t="s">
        <v>15</v>
      </c>
      <c r="F35" s="26" t="s">
        <v>17</v>
      </c>
    </row>
    <row r="36" spans="1:6" x14ac:dyDescent="0.25">
      <c r="A36" s="20">
        <v>6</v>
      </c>
      <c r="B36" s="21">
        <v>3</v>
      </c>
      <c r="C36" s="25" t="s">
        <v>17</v>
      </c>
      <c r="D36" s="24" t="s">
        <v>15</v>
      </c>
      <c r="E36" s="24" t="s">
        <v>15</v>
      </c>
      <c r="F36" s="26" t="s">
        <v>17</v>
      </c>
    </row>
    <row r="37" spans="1:6" x14ac:dyDescent="0.25">
      <c r="A37" s="20">
        <v>7</v>
      </c>
      <c r="B37" s="21">
        <v>3</v>
      </c>
      <c r="C37" s="25" t="s">
        <v>17</v>
      </c>
      <c r="D37" s="24" t="s">
        <v>15</v>
      </c>
      <c r="E37" s="24" t="s">
        <v>15</v>
      </c>
      <c r="F37" s="26" t="s">
        <v>17</v>
      </c>
    </row>
    <row r="38" spans="1:6" x14ac:dyDescent="0.25">
      <c r="A38" s="20">
        <v>8</v>
      </c>
      <c r="B38" s="21">
        <v>3</v>
      </c>
      <c r="C38" s="25" t="s">
        <v>17</v>
      </c>
      <c r="D38" s="24" t="s">
        <v>15</v>
      </c>
      <c r="E38" s="24" t="s">
        <v>15</v>
      </c>
      <c r="F38" s="26" t="s">
        <v>17</v>
      </c>
    </row>
    <row r="39" spans="1:6" x14ac:dyDescent="0.25">
      <c r="A39" s="20">
        <v>9</v>
      </c>
      <c r="B39" s="21">
        <v>3</v>
      </c>
      <c r="C39" s="24" t="s">
        <v>15</v>
      </c>
      <c r="D39" s="24" t="s">
        <v>15</v>
      </c>
      <c r="E39" s="24" t="s">
        <v>15</v>
      </c>
      <c r="F39" s="15" t="s">
        <v>15</v>
      </c>
    </row>
    <row r="40" spans="1:6" x14ac:dyDescent="0.25">
      <c r="A40" s="20">
        <v>10</v>
      </c>
      <c r="B40" s="21">
        <v>3</v>
      </c>
      <c r="C40" s="24" t="s">
        <v>15</v>
      </c>
      <c r="D40" s="24" t="s">
        <v>15</v>
      </c>
      <c r="E40" s="24" t="s">
        <v>15</v>
      </c>
      <c r="F40" s="15" t="s">
        <v>15</v>
      </c>
    </row>
    <row r="41" spans="1:6" x14ac:dyDescent="0.25">
      <c r="A41" s="20">
        <v>11</v>
      </c>
      <c r="B41" s="21">
        <v>3</v>
      </c>
      <c r="C41" s="24" t="s">
        <v>15</v>
      </c>
      <c r="D41" s="24" t="s">
        <v>15</v>
      </c>
      <c r="E41" s="24" t="s">
        <v>15</v>
      </c>
      <c r="F41" s="15" t="s">
        <v>15</v>
      </c>
    </row>
    <row r="42" spans="1:6" x14ac:dyDescent="0.25">
      <c r="A42" s="20">
        <v>12</v>
      </c>
      <c r="B42" s="21">
        <v>3</v>
      </c>
      <c r="C42" s="24" t="s">
        <v>15</v>
      </c>
      <c r="D42" s="24" t="s">
        <v>15</v>
      </c>
      <c r="E42" s="24" t="s">
        <v>15</v>
      </c>
      <c r="F42" s="15" t="s">
        <v>15</v>
      </c>
    </row>
    <row r="43" spans="1:6" x14ac:dyDescent="0.25">
      <c r="A43" s="27" t="s">
        <v>22</v>
      </c>
      <c r="B43" s="28">
        <f>SUM(B30:B42)</f>
        <v>38</v>
      </c>
      <c r="C43" s="29">
        <f t="shared" ref="C43:F43" si="0">SUMIF(C30:C42, "Yes", $B$30:$B$42)</f>
        <v>18</v>
      </c>
      <c r="D43" s="29">
        <f t="shared" si="0"/>
        <v>0</v>
      </c>
      <c r="E43" s="29">
        <f t="shared" si="0"/>
        <v>0</v>
      </c>
      <c r="F43" s="30">
        <f t="shared" si="0"/>
        <v>15</v>
      </c>
    </row>
    <row r="44" spans="1:6" x14ac:dyDescent="0.25">
      <c r="A44" s="37"/>
      <c r="B44" s="28"/>
      <c r="C44" s="31">
        <v>30</v>
      </c>
      <c r="D44" s="32">
        <v>4</v>
      </c>
      <c r="E44" s="32">
        <v>12</v>
      </c>
      <c r="F44" s="48">
        <v>2.65</v>
      </c>
    </row>
    <row r="45" spans="1:6" ht="15.75" thickBot="1" x14ac:dyDescent="0.3">
      <c r="A45" s="38"/>
      <c r="B45" s="33"/>
      <c r="C45" s="34">
        <f>C43*C44</f>
        <v>540</v>
      </c>
      <c r="D45" s="34">
        <f t="shared" ref="D45:F45" si="1">D43*D44</f>
        <v>0</v>
      </c>
      <c r="E45" s="34">
        <f t="shared" si="1"/>
        <v>0</v>
      </c>
      <c r="F45" s="35">
        <f t="shared" si="1"/>
        <v>39.75</v>
      </c>
    </row>
    <row r="46" spans="1:6" x14ac:dyDescent="0.25">
      <c r="A46" t="s">
        <v>77</v>
      </c>
      <c r="C46" s="42"/>
    </row>
  </sheetData>
  <sheetProtection algorithmName="SHA-512" hashValue="URJltIHOnf+NbpLh4PEnoN7iZzRA19Cp8XCgGeUg72PnpqdofyW5NnDK3l4nv2xczudtJgbCsGufj/Y7LAo0JA==" saltValue="3mz0rbEWCpBhaVRMrzwlsg==" spinCount="100000" sheet="1" objects="1" scenarios="1"/>
  <mergeCells count="30">
    <mergeCell ref="A7:C7"/>
    <mergeCell ref="A8:C8"/>
    <mergeCell ref="A9:C9"/>
    <mergeCell ref="A16:C16"/>
    <mergeCell ref="A11:C11"/>
    <mergeCell ref="A12:C12"/>
    <mergeCell ref="A13:C13"/>
    <mergeCell ref="A14:C14"/>
    <mergeCell ref="A15:C15"/>
    <mergeCell ref="A27:C27"/>
    <mergeCell ref="A1:B1"/>
    <mergeCell ref="A2:B2"/>
    <mergeCell ref="A4:D4"/>
    <mergeCell ref="A22:C22"/>
    <mergeCell ref="A23:C23"/>
    <mergeCell ref="A20:C20"/>
    <mergeCell ref="A21:C21"/>
    <mergeCell ref="A19:C19"/>
    <mergeCell ref="A5:C5"/>
    <mergeCell ref="A18:D18"/>
    <mergeCell ref="C1:H1"/>
    <mergeCell ref="C2:H2"/>
    <mergeCell ref="F20:H20"/>
    <mergeCell ref="A6:C6"/>
    <mergeCell ref="A10:C10"/>
    <mergeCell ref="F21:G21"/>
    <mergeCell ref="F22:G22"/>
    <mergeCell ref="F23:G23"/>
    <mergeCell ref="A25:C25"/>
    <mergeCell ref="A26:C26"/>
  </mergeCells>
  <conditionalFormatting sqref="C30:F42">
    <cfRule type="containsText" dxfId="19" priority="5" operator="containsText" text="Yes">
      <formula>NOT(ISERROR(SEARCH("Yes",C30)))</formula>
    </cfRule>
    <cfRule type="containsText" dxfId="18" priority="6" operator="containsText" text="No">
      <formula>NOT(ISERROR(SEARCH("No",C30)))</formula>
    </cfRule>
  </conditionalFormatting>
  <conditionalFormatting sqref="D27">
    <cfRule type="containsText" dxfId="17" priority="3" operator="containsText" text="Yes">
      <formula>NOT(ISERROR(SEARCH("Yes",D27)))</formula>
    </cfRule>
    <cfRule type="containsText" dxfId="16" priority="4" operator="containsText" text="No">
      <formula>NOT(ISERROR(SEARCH("No",D27)))</formula>
    </cfRule>
  </conditionalFormatting>
  <conditionalFormatting sqref="D25:D26">
    <cfRule type="containsText" dxfId="15" priority="1" operator="containsText" text="Yes">
      <formula>NOT(ISERROR(SEARCH("Yes",D25)))</formula>
    </cfRule>
    <cfRule type="containsText" dxfId="14" priority="2" operator="containsText" text="No">
      <formula>NOT(ISERROR(SEARCH("No",D25)))</formula>
    </cfRule>
  </conditionalFormatting>
  <dataValidations xWindow="438" yWindow="426" count="10">
    <dataValidation allowBlank="1" showInputMessage="1" showErrorMessage="1" promptTitle="Knowlege Workers" prompt="How many &quot;knowldege worker&quot; employees does your school have that are not included in the Teacher count above. Exclude maintenance, custodial and other staff that do not use computers as part of their regular employment." sqref="D6"/>
    <dataValidation allowBlank="1" showInputMessage="1" showErrorMessage="1" promptTitle="Calculated" prompt="from data entered below. Please double check this value." sqref="D5"/>
    <dataValidation allowBlank="1" showInputMessage="1" showErrorMessage="1" promptTitle="Full Time Faculty" prompt="Includes local hire" sqref="D7"/>
    <dataValidation allowBlank="1" showInputMessage="1" showErrorMessage="1" promptTitle="Part Time Faculty" prompt="Includes local hire" sqref="D8"/>
    <dataValidation allowBlank="1" showInputMessage="1" showErrorMessage="1" promptTitle="Full Time Staff" prompt="Includes local hire" sqref="D9"/>
    <dataValidation allowBlank="1" showInputMessage="1" showErrorMessage="1" promptTitle="Part Time Staff" prompt="Includes local hire" sqref="D10"/>
    <dataValidation allowBlank="1" showInputMessage="1" showErrorMessage="1" promptTitle="Teachers" prompt="List the number of teachers using this product - See description." sqref="D11:D16"/>
    <dataValidation allowBlank="1" showInputMessage="1" showErrorMessage="1" promptTitle="Network Pro" prompt="Enter the number of students" sqref="H23"/>
    <dataValidation allowBlank="1" showInputMessage="1" showErrorMessage="1" promptTitle="Desktop Pro Plus" prompt="Enter the number of students" sqref="H21"/>
    <dataValidation allowBlank="1" showInputMessage="1" showErrorMessage="1" promptTitle="PC Pro" prompt="Enter the number of students" sqref="H2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8" yWindow="426" count="7">
        <x14:dataValidation type="list" allowBlank="1" showInputMessage="1" showErrorMessage="1" promptTitle="MDM" prompt="Allows remote management of iPad and Apple devices._x000a_">
          <x14:formula1>
            <xm:f>Lookup!$A$2:$A$3</xm:f>
          </x14:formula1>
          <xm:sqref>D25</xm:sqref>
        </x14:dataValidation>
        <x14:dataValidation type="list" allowBlank="1" showInputMessage="1" showErrorMessage="1" promptTitle="Content Filtering" prompt="Required - per device. Schoolls may request an exception if they can submit verification of approved content filtering already in use on campus.">
          <x14:formula1>
            <xm:f>Lookup!$A$2:$A$3</xm:f>
          </x14:formula1>
          <xm:sqref>D26</xm:sqref>
        </x14:dataValidation>
        <x14:dataValidation type="list" allowBlank="1" showInputMessage="1" showErrorMessage="1" promptTitle="Classroom" prompt="Optional - Allows teachers to see and manage student computer activity in the classroom.">
          <x14:formula1>
            <xm:f>Lookup!$A$2:$A$3</xm:f>
          </x14:formula1>
          <xm:sqref>D27</xm:sqref>
        </x14:dataValidation>
        <x14:dataValidation type="list" allowBlank="1" showInputMessage="1" showErrorMessage="1" promptTitle="MAP Skills Test" prompt="Optional for all grades.">
          <x14:formula1>
            <xm:f>Lookup!$A$2:$A$3</xm:f>
          </x14:formula1>
          <xm:sqref>D30:D42</xm:sqref>
        </x14:dataValidation>
        <x14:dataValidation type="list" allowBlank="1" showInputMessage="1" showErrorMessage="1" promptTitle="MAP Testing" prompt="Required for Grades 3-8. Optional for all other grades">
          <x14:formula1>
            <xm:f>Lookup!$A$2:$A$3</xm:f>
          </x14:formula1>
          <xm:sqref>C30:C42</xm:sqref>
        </x14:dataValidation>
        <x14:dataValidation type="list" allowBlank="1" showInputMessage="1" showErrorMessage="1" promptTitle="Keyboarding" prompt="Required for Grades 4-8">
          <x14:formula1>
            <xm:f>Lookup!$A$2:$A$3</xm:f>
          </x14:formula1>
          <xm:sqref>F30:F42</xm:sqref>
        </x14:dataValidation>
        <x14:dataValidation type="list" allowBlank="1" showInputMessage="1" showErrorMessage="1" promptTitle="WPP" prompt="Optional WrAP Test Prep Tool">
          <x14:formula1>
            <xm:f>Lookup!$A$2:$A$3</xm:f>
          </x14:formula1>
          <xm:sqref>E30:E42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499984740745262"/>
  </sheetPr>
  <dimension ref="A1:G37"/>
  <sheetViews>
    <sheetView zoomScale="113" workbookViewId="0">
      <selection activeCell="B12" sqref="B12"/>
    </sheetView>
  </sheetViews>
  <sheetFormatPr defaultRowHeight="15" x14ac:dyDescent="0.25"/>
  <cols>
    <col min="1" max="1" width="27.42578125" bestFit="1" customWidth="1"/>
    <col min="2" max="2" width="9.140625" style="4"/>
    <col min="4" max="4" width="13.7109375" bestFit="1" customWidth="1"/>
    <col min="6" max="6" width="12" customWidth="1"/>
    <col min="7" max="7" width="10.5703125" bestFit="1" customWidth="1"/>
  </cols>
  <sheetData>
    <row r="1" spans="1:6" ht="24.4" x14ac:dyDescent="0.9">
      <c r="A1" s="78" t="str">
        <f>DataEntry!C1</f>
        <v>Your School Name</v>
      </c>
      <c r="B1" s="78"/>
      <c r="C1" s="78"/>
      <c r="D1" s="78"/>
      <c r="E1" s="78"/>
      <c r="F1" s="78"/>
    </row>
    <row r="2" spans="1:6" ht="14.25" x14ac:dyDescent="0.45">
      <c r="A2" s="79" t="s">
        <v>1</v>
      </c>
      <c r="B2" s="79"/>
      <c r="C2" s="79"/>
      <c r="D2" s="79"/>
      <c r="E2" s="79"/>
      <c r="F2" s="79"/>
    </row>
    <row r="4" spans="1:6" ht="14.25" x14ac:dyDescent="0.45">
      <c r="A4" t="s">
        <v>23</v>
      </c>
      <c r="B4" s="7" t="s">
        <v>24</v>
      </c>
      <c r="C4" t="s">
        <v>25</v>
      </c>
      <c r="D4" t="s">
        <v>26</v>
      </c>
      <c r="E4" t="s">
        <v>27</v>
      </c>
      <c r="F4" s="8" t="s">
        <v>22</v>
      </c>
    </row>
    <row r="5" spans="1:6" ht="14.25" x14ac:dyDescent="0.45">
      <c r="A5" t="s">
        <v>28</v>
      </c>
      <c r="B5" s="4">
        <v>15</v>
      </c>
      <c r="C5" t="s">
        <v>29</v>
      </c>
      <c r="D5" t="s">
        <v>30</v>
      </c>
      <c r="E5">
        <f>SUM(DataEntry!B30:B38)</f>
        <v>26</v>
      </c>
      <c r="F5" s="6">
        <f t="shared" ref="F5:F25" si="0">B5*E5</f>
        <v>390</v>
      </c>
    </row>
    <row r="6" spans="1:6" ht="14.25" x14ac:dyDescent="0.45">
      <c r="A6" t="str">
        <f>DataEntry!A11</f>
        <v>Learning A-Z - Raz Plus</v>
      </c>
      <c r="B6" s="4">
        <v>179.95</v>
      </c>
      <c r="C6" t="s">
        <v>31</v>
      </c>
      <c r="E6">
        <f>DataEntry!D11</f>
        <v>1</v>
      </c>
      <c r="F6" s="6">
        <f t="shared" si="0"/>
        <v>179.95</v>
      </c>
    </row>
    <row r="7" spans="1:6" ht="14.25" x14ac:dyDescent="0.45">
      <c r="A7" t="str">
        <f>DataEntry!A12</f>
        <v>Learning A-Z - Reading A-Z</v>
      </c>
      <c r="B7" s="43">
        <v>99.95</v>
      </c>
      <c r="C7" t="s">
        <v>31</v>
      </c>
      <c r="E7">
        <f>DataEntry!D12</f>
        <v>1</v>
      </c>
      <c r="F7" s="6">
        <f t="shared" ref="F7:F10" si="1">B7*E7</f>
        <v>99.95</v>
      </c>
    </row>
    <row r="8" spans="1:6" ht="14.25" x14ac:dyDescent="0.45">
      <c r="A8" t="str">
        <f>DataEntry!A13</f>
        <v>Learning A-Z - Raz Kids</v>
      </c>
      <c r="B8" s="43">
        <v>99.95</v>
      </c>
      <c r="C8" t="s">
        <v>31</v>
      </c>
      <c r="E8">
        <f>DataEntry!D13</f>
        <v>1</v>
      </c>
      <c r="F8" s="6">
        <f t="shared" si="1"/>
        <v>99.95</v>
      </c>
    </row>
    <row r="9" spans="1:6" ht="14.25" x14ac:dyDescent="0.45">
      <c r="A9" t="str">
        <f>DataEntry!A14</f>
        <v>Learning A-Z - Science A-Z</v>
      </c>
      <c r="B9" s="43">
        <v>89.95</v>
      </c>
      <c r="C9" t="s">
        <v>31</v>
      </c>
      <c r="E9">
        <f>DataEntry!D14</f>
        <v>1</v>
      </c>
      <c r="F9" s="6">
        <f t="shared" si="1"/>
        <v>89.95</v>
      </c>
    </row>
    <row r="10" spans="1:6" ht="14.25" x14ac:dyDescent="0.45">
      <c r="A10" t="str">
        <f>DataEntry!A15</f>
        <v>Learning A-Z - Writing A-Z</v>
      </c>
      <c r="B10" s="43">
        <v>84.95</v>
      </c>
      <c r="C10" t="s">
        <v>31</v>
      </c>
      <c r="E10">
        <f>DataEntry!D15</f>
        <v>1</v>
      </c>
      <c r="F10" s="6">
        <f t="shared" si="1"/>
        <v>84.95</v>
      </c>
    </row>
    <row r="11" spans="1:6" ht="14.25" x14ac:dyDescent="0.45">
      <c r="A11" t="str">
        <f>DataEntry!A16</f>
        <v>Learning A-Z - Vocabulary A-Z</v>
      </c>
      <c r="B11" s="4">
        <v>37.950000000000003</v>
      </c>
      <c r="C11" t="s">
        <v>31</v>
      </c>
      <c r="D11" s="5"/>
      <c r="E11">
        <f>DataEntry!D16</f>
        <v>1</v>
      </c>
      <c r="F11" s="6">
        <f t="shared" si="0"/>
        <v>37.950000000000003</v>
      </c>
    </row>
    <row r="12" spans="1:6" ht="14.25" x14ac:dyDescent="0.45">
      <c r="A12" t="s">
        <v>33</v>
      </c>
      <c r="B12" s="4">
        <v>36.5</v>
      </c>
      <c r="C12" t="s">
        <v>29</v>
      </c>
      <c r="D12" s="5" t="s">
        <v>35</v>
      </c>
      <c r="E12">
        <f>SUM(DataEntry!B34:B38)</f>
        <v>15</v>
      </c>
      <c r="F12" s="6">
        <f t="shared" si="0"/>
        <v>547.5</v>
      </c>
    </row>
    <row r="13" spans="1:6" ht="14.25" x14ac:dyDescent="0.45">
      <c r="A13" t="s">
        <v>34</v>
      </c>
      <c r="B13" s="4">
        <v>50</v>
      </c>
      <c r="C13" t="s">
        <v>29</v>
      </c>
      <c r="D13" t="s">
        <v>63</v>
      </c>
      <c r="E13">
        <f>SUM(DataEntry!B30:B33)</f>
        <v>11</v>
      </c>
      <c r="F13" s="6">
        <f t="shared" si="0"/>
        <v>550</v>
      </c>
    </row>
    <row r="14" spans="1:6" ht="14.25" x14ac:dyDescent="0.45">
      <c r="A14" t="s">
        <v>20</v>
      </c>
      <c r="B14" s="4">
        <v>2.65</v>
      </c>
      <c r="C14" t="s">
        <v>29</v>
      </c>
      <c r="D14" s="5" t="s">
        <v>35</v>
      </c>
      <c r="E14">
        <f>SUMIF(DataEntry!$F30:$F$42, "Yes", DataEntry!$B$30:$B$42)</f>
        <v>15</v>
      </c>
      <c r="F14" s="6">
        <f>B14*E14</f>
        <v>39.75</v>
      </c>
    </row>
    <row r="15" spans="1:6" ht="14.25" x14ac:dyDescent="0.45">
      <c r="A15" t="s">
        <v>70</v>
      </c>
      <c r="B15" s="4">
        <v>15</v>
      </c>
      <c r="C15" t="s">
        <v>29</v>
      </c>
      <c r="D15" s="47" t="s">
        <v>73</v>
      </c>
      <c r="E15">
        <v>0</v>
      </c>
      <c r="F15" s="6">
        <f t="shared" ref="F15:F17" si="2">B15*E15</f>
        <v>0</v>
      </c>
    </row>
    <row r="16" spans="1:6" ht="14.25" x14ac:dyDescent="0.45">
      <c r="A16" t="s">
        <v>72</v>
      </c>
      <c r="B16" s="4">
        <v>98</v>
      </c>
      <c r="C16" t="s">
        <v>29</v>
      </c>
      <c r="D16" s="47" t="s">
        <v>71</v>
      </c>
      <c r="E16">
        <f>DataEntry!H22</f>
        <v>0</v>
      </c>
      <c r="F16" s="6">
        <f t="shared" si="2"/>
        <v>0</v>
      </c>
    </row>
    <row r="17" spans="1:7" ht="14.25" x14ac:dyDescent="0.45">
      <c r="A17" t="s">
        <v>74</v>
      </c>
      <c r="B17" s="4">
        <v>98</v>
      </c>
      <c r="C17" t="s">
        <v>29</v>
      </c>
      <c r="D17" s="5" t="s">
        <v>71</v>
      </c>
      <c r="E17">
        <f>DataEntry!H23</f>
        <v>0</v>
      </c>
      <c r="F17" s="6">
        <f t="shared" si="2"/>
        <v>0</v>
      </c>
      <c r="G17" s="6"/>
    </row>
    <row r="18" spans="1:7" ht="14.25" x14ac:dyDescent="0.45">
      <c r="A18" t="s">
        <v>36</v>
      </c>
      <c r="B18" s="45"/>
      <c r="F18" s="6">
        <f>SUBTOTAL(109,Table2[Total])</f>
        <v>2119.9500000000003</v>
      </c>
    </row>
    <row r="20" spans="1:7" ht="14.25" x14ac:dyDescent="0.45">
      <c r="A20" t="s">
        <v>23</v>
      </c>
      <c r="B20" s="7" t="s">
        <v>24</v>
      </c>
      <c r="C20" t="s">
        <v>25</v>
      </c>
      <c r="D20" t="s">
        <v>26</v>
      </c>
      <c r="E20" t="s">
        <v>27</v>
      </c>
      <c r="F20" s="8" t="s">
        <v>22</v>
      </c>
    </row>
    <row r="21" spans="1:7" ht="14.25" x14ac:dyDescent="0.45">
      <c r="A21" t="s">
        <v>37</v>
      </c>
      <c r="B21" s="4">
        <v>70</v>
      </c>
      <c r="C21" t="s">
        <v>38</v>
      </c>
      <c r="D21" t="s">
        <v>39</v>
      </c>
      <c r="E21">
        <f>DataEntry!D6</f>
        <v>9</v>
      </c>
      <c r="F21" s="6">
        <f>B21*E21</f>
        <v>630</v>
      </c>
    </row>
    <row r="22" spans="1:7" ht="14.25" x14ac:dyDescent="0.45">
      <c r="A22" t="s">
        <v>40</v>
      </c>
      <c r="B22" s="4">
        <v>23.7</v>
      </c>
      <c r="C22" t="s">
        <v>41</v>
      </c>
      <c r="D22" t="s">
        <v>39</v>
      </c>
      <c r="E22">
        <f>ROUNDUP(DataEntry!D7+(DataEntry!D8/3)+DataEntry!D9+(DataEntry!D10/2),0)</f>
        <v>8</v>
      </c>
      <c r="F22" s="6">
        <f>B22*E22</f>
        <v>189.6</v>
      </c>
    </row>
    <row r="23" spans="1:7" ht="14.25" x14ac:dyDescent="0.45">
      <c r="A23" t="s">
        <v>42</v>
      </c>
      <c r="B23" s="4">
        <v>7.25</v>
      </c>
      <c r="C23" t="s">
        <v>43</v>
      </c>
      <c r="D23" t="s">
        <v>39</v>
      </c>
      <c r="E23">
        <f>IF(DataEntry!D26="Yes", SUM(DataEntry!D20:D23), 0)</f>
        <v>40</v>
      </c>
      <c r="F23" s="6">
        <f t="shared" si="0"/>
        <v>290</v>
      </c>
    </row>
    <row r="24" spans="1:7" ht="14.25" x14ac:dyDescent="0.45">
      <c r="A24" t="s">
        <v>44</v>
      </c>
      <c r="B24" s="4">
        <v>7.25</v>
      </c>
      <c r="C24" t="s">
        <v>43</v>
      </c>
      <c r="D24" t="s">
        <v>45</v>
      </c>
      <c r="E24">
        <f>IF(DataEntry!D25="Yes", SUM(DataEntry!D19:D21), 0)</f>
        <v>0</v>
      </c>
      <c r="F24" s="6">
        <f t="shared" si="0"/>
        <v>0</v>
      </c>
    </row>
    <row r="25" spans="1:7" ht="14.25" x14ac:dyDescent="0.45">
      <c r="A25" t="s">
        <v>46</v>
      </c>
      <c r="B25" s="4">
        <v>3.5</v>
      </c>
      <c r="C25" t="s">
        <v>43</v>
      </c>
      <c r="D25" t="s">
        <v>47</v>
      </c>
      <c r="E25">
        <f>IF(DataEntry!D27="Yes", SUM(DataEntry!D21:D23), 0)</f>
        <v>0</v>
      </c>
      <c r="F25" s="6">
        <f t="shared" si="0"/>
        <v>0</v>
      </c>
    </row>
    <row r="26" spans="1:7" x14ac:dyDescent="0.25">
      <c r="A26" t="s">
        <v>48</v>
      </c>
      <c r="F26" s="6">
        <f>SUBTOTAL(109,Table3[Total])</f>
        <v>1109.5999999999999</v>
      </c>
    </row>
    <row r="27" spans="1:7" x14ac:dyDescent="0.25">
      <c r="F27" s="6"/>
    </row>
    <row r="28" spans="1:7" x14ac:dyDescent="0.25">
      <c r="A28" t="s">
        <v>23</v>
      </c>
      <c r="B28" s="7" t="s">
        <v>24</v>
      </c>
      <c r="C28" t="s">
        <v>25</v>
      </c>
      <c r="D28" t="s">
        <v>26</v>
      </c>
      <c r="E28" t="s">
        <v>27</v>
      </c>
      <c r="F28" s="9" t="s">
        <v>22</v>
      </c>
    </row>
    <row r="29" spans="1:7" x14ac:dyDescent="0.25">
      <c r="A29" t="s">
        <v>78</v>
      </c>
      <c r="B29" s="4">
        <v>30</v>
      </c>
      <c r="C29" t="s">
        <v>29</v>
      </c>
      <c r="D29" s="5" t="s">
        <v>32</v>
      </c>
      <c r="E29">
        <f>SUMIF(DataEntry!$C$30:$C$42, "Yes", DataEntry!$B$30:$B$42)</f>
        <v>18</v>
      </c>
      <c r="F29" s="6">
        <f>B29*E29</f>
        <v>540</v>
      </c>
    </row>
    <row r="30" spans="1:7" x14ac:dyDescent="0.25">
      <c r="A30" t="s">
        <v>49</v>
      </c>
      <c r="B30" s="4">
        <v>4</v>
      </c>
      <c r="C30" t="s">
        <v>29</v>
      </c>
      <c r="D30" t="s">
        <v>50</v>
      </c>
      <c r="E30">
        <f>SUMIF(DataEntry!$D$30:$D$42, "Yes", DataEntry!$B$30:$B$42)</f>
        <v>0</v>
      </c>
      <c r="F30" s="6">
        <f t="shared" ref="F30:F35" si="3">B30*E30</f>
        <v>0</v>
      </c>
    </row>
    <row r="31" spans="1:7" x14ac:dyDescent="0.25">
      <c r="A31" t="s">
        <v>65</v>
      </c>
      <c r="B31" s="4">
        <v>12</v>
      </c>
      <c r="C31" t="s">
        <v>29</v>
      </c>
      <c r="D31" s="5" t="s">
        <v>32</v>
      </c>
      <c r="E31">
        <f>SUMIF(DataEntry!E33:E42, "Yes",DataEntry!B33:B42)</f>
        <v>0</v>
      </c>
      <c r="F31" s="6">
        <f>B31*E31</f>
        <v>0</v>
      </c>
    </row>
    <row r="32" spans="1:7" x14ac:dyDescent="0.25">
      <c r="A32" t="s">
        <v>51</v>
      </c>
      <c r="B32" s="45"/>
      <c r="D32" s="5"/>
      <c r="F32" s="6">
        <f>SUBTOTAL(109,Table4[Total])</f>
        <v>540</v>
      </c>
    </row>
    <row r="33" spans="1:6" x14ac:dyDescent="0.25">
      <c r="D33" s="5"/>
      <c r="F33" s="6"/>
    </row>
    <row r="34" spans="1:6" x14ac:dyDescent="0.25">
      <c r="A34" t="s">
        <v>23</v>
      </c>
      <c r="B34" s="7" t="s">
        <v>24</v>
      </c>
      <c r="C34" t="s">
        <v>25</v>
      </c>
      <c r="D34" s="5" t="s">
        <v>26</v>
      </c>
      <c r="E34" t="s">
        <v>27</v>
      </c>
      <c r="F34" s="9" t="s">
        <v>22</v>
      </c>
    </row>
    <row r="35" spans="1:6" x14ac:dyDescent="0.25">
      <c r="A35" t="s">
        <v>52</v>
      </c>
      <c r="B35" s="4">
        <v>11</v>
      </c>
      <c r="C35" t="s">
        <v>29</v>
      </c>
      <c r="D35" t="s">
        <v>30</v>
      </c>
      <c r="E35">
        <f>SUM(DataEntry!B30:B42)</f>
        <v>38</v>
      </c>
      <c r="F35" s="6">
        <f t="shared" si="3"/>
        <v>418</v>
      </c>
    </row>
    <row r="36" spans="1:6" x14ac:dyDescent="0.25">
      <c r="F36" s="6"/>
    </row>
    <row r="37" spans="1:6" x14ac:dyDescent="0.25">
      <c r="A37" t="s">
        <v>62</v>
      </c>
    </row>
  </sheetData>
  <sheetProtection password="A1BD" sheet="1" objects="1" scenarios="1"/>
  <mergeCells count="2">
    <mergeCell ref="A1:F1"/>
    <mergeCell ref="A2:F2"/>
  </mergeCells>
  <pageMargins left="0.7" right="0.7" top="0.75" bottom="0.75" header="0.3" footer="0.3"/>
  <pageSetup orientation="portrait" r:id="rId1"/>
  <legacy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
  <sheetViews>
    <sheetView workbookViewId="0"/>
  </sheetViews>
  <sheetFormatPr defaultRowHeight="15" x14ac:dyDescent="0.25"/>
  <sheetData>
    <row r="1" spans="1:1" x14ac:dyDescent="0.45">
      <c r="A1" t="s">
        <v>53</v>
      </c>
    </row>
    <row r="2" spans="1:1" x14ac:dyDescent="0.45">
      <c r="A2" t="s">
        <v>17</v>
      </c>
    </row>
    <row r="3" spans="1:1" x14ac:dyDescent="0.45">
      <c r="A3" t="s">
        <v>15</v>
      </c>
    </row>
  </sheetData>
  <sheetProtection algorithmName="SHA-512" hashValue="nSKd7QrTlRDltHxy5U9cpdBs+bamCIzoh6GLLjbSyYYBpNKreln2huCHobZd0BIFzQNPhkPvcZHCZc7Nlz3kjQ==" saltValue="uZhYc99GEQl/tkcKzavgH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DataEntry</vt:lpstr>
      <vt:lpstr>Calculations</vt:lpstr>
      <vt:lpstr>Lookup</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 Wade</dc:creator>
  <cp:keywords/>
  <dc:description/>
  <cp:lastModifiedBy>Mel Wade</cp:lastModifiedBy>
  <cp:revision/>
  <cp:lastPrinted>2019-01-26T20:35:26Z</cp:lastPrinted>
  <dcterms:created xsi:type="dcterms:W3CDTF">2018-12-19T13:00:12Z</dcterms:created>
  <dcterms:modified xsi:type="dcterms:W3CDTF">2019-01-30T21:45:45Z</dcterms:modified>
  <cp:category/>
  <cp:contentStatus/>
</cp:coreProperties>
</file>